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<sst xmlns="http://schemas.openxmlformats.org/spreadsheetml/2006/main" count="94" uniqueCount="94">
  <si>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Sè T.T</t>
  </si>
  <si>
    <t>§¬n vÞ</t>
  </si>
  <si>
    <t>C¶ n­íc</t>
  </si>
  <si>
    <t>MiÒn b¾c</t>
  </si>
  <si>
    <t>I</t>
  </si>
  <si>
    <t>§ång b»ng s«ng Hång</t>
  </si>
  <si>
    <t>Hµ Néi</t>
  </si>
  <si>
    <t>H¶i Phßng</t>
  </si>
  <si>
    <t>VÜnh Phóc</t>
  </si>
  <si>
    <t>Hµ T©y</t>
  </si>
  <si>
    <t>B¾c Ninh</t>
  </si>
  <si>
    <t>H¶i D­¬ng</t>
  </si>
  <si>
    <t>H­ng Yªn</t>
  </si>
  <si>
    <t>Hµ Nam</t>
  </si>
  <si>
    <t>Nam §Þnh</t>
  </si>
  <si>
    <t>Th¸i B×nh</t>
  </si>
  <si>
    <t>Ninh B×nh</t>
  </si>
  <si>
    <t>II</t>
  </si>
  <si>
    <t>§«ng b¾c</t>
  </si>
  <si>
    <t>Hµ Giang</t>
  </si>
  <si>
    <t>Cao B»ng</t>
  </si>
  <si>
    <t>Lµo Cai</t>
  </si>
  <si>
    <t>B¾c C¹n</t>
  </si>
  <si>
    <t>L¹ng S¬n</t>
  </si>
  <si>
    <t>Tuyªn Quang</t>
  </si>
  <si>
    <t>Yªn B¸i</t>
  </si>
  <si>
    <t>Th¸i Nguyªn</t>
  </si>
  <si>
    <t>Phó Thä</t>
  </si>
  <si>
    <t>B¾c Giang</t>
  </si>
  <si>
    <t>Qu¶ng Ninh</t>
  </si>
  <si>
    <t>III</t>
  </si>
  <si>
    <t>T©y B¾c</t>
  </si>
  <si>
    <t>Lai Ch©u</t>
  </si>
  <si>
    <t>§iÖn Biªn</t>
  </si>
  <si>
    <t>S¬n La</t>
  </si>
  <si>
    <t>Hoµ B×nh</t>
  </si>
  <si>
    <t>IV</t>
  </si>
  <si>
    <t>B¾c Trung Bé</t>
  </si>
  <si>
    <t>Thanh Ho¸</t>
  </si>
  <si>
    <t>NghÖ An</t>
  </si>
  <si>
    <t>Hµ TÜnh</t>
  </si>
  <si>
    <t>Qu¶ng B×nh</t>
  </si>
  <si>
    <t>Qu¶ng TrÞ</t>
  </si>
  <si>
    <t>Thõa Thiªn HuÕ</t>
  </si>
  <si>
    <t>MiÒn Nam</t>
  </si>
  <si>
    <t>V</t>
  </si>
  <si>
    <t>Duyªn h¶i Nam Trung Bé</t>
  </si>
  <si>
    <t>§µ N½ng</t>
  </si>
  <si>
    <t>Qu¶ng Nam</t>
  </si>
  <si>
    <t>Qu¶ng Ng·i</t>
  </si>
  <si>
    <t>B×nh §Þnh</t>
  </si>
  <si>
    <t>Phó Yªn</t>
  </si>
  <si>
    <t>Kh¸nh Hoµ</t>
  </si>
  <si>
    <t>VI</t>
  </si>
  <si>
    <t>T©y Nguyªn</t>
  </si>
  <si>
    <t>Kon Tum</t>
  </si>
  <si>
    <t>Gia Lai</t>
  </si>
  <si>
    <t xml:space="preserve">§¾c L¾c </t>
  </si>
  <si>
    <t>§¾c N«ng</t>
  </si>
  <si>
    <t>L©m §ång</t>
  </si>
  <si>
    <t>VII</t>
  </si>
  <si>
    <t>§«ng Nam Bé</t>
  </si>
  <si>
    <t>TP Hå ChÝ Minh</t>
  </si>
  <si>
    <t>Ninh ThuËn</t>
  </si>
  <si>
    <t>B×nh Ph­íc</t>
  </si>
  <si>
    <t>T©y Ninh</t>
  </si>
  <si>
    <t>B×nh D­¬ng</t>
  </si>
  <si>
    <t>§ång Nai</t>
  </si>
  <si>
    <t>B×nh ThuËn</t>
  </si>
  <si>
    <t>Bµ RÞa-Vòng Tµu</t>
  </si>
  <si>
    <t>VIII</t>
  </si>
  <si>
    <t>§B. s«ng Cöu Long</t>
  </si>
  <si>
    <t>Long An</t>
  </si>
  <si>
    <t>§ång Th¸p</t>
  </si>
  <si>
    <t>An Giang</t>
  </si>
  <si>
    <t>TiÒn Giang</t>
  </si>
  <si>
    <t>VÜnh Long</t>
  </si>
  <si>
    <t>BÕn Tre</t>
  </si>
  <si>
    <t>Kiªn Giang</t>
  </si>
  <si>
    <t>CÇn Th¬</t>
  </si>
  <si>
    <t>HËu Giang</t>
  </si>
  <si>
    <t>Trµ Vinh</t>
  </si>
  <si>
    <t>Sãc Tr¨ng</t>
  </si>
  <si>
    <t>B¹c Liªu</t>
  </si>
  <si>
    <t>Cµ Mau</t>
  </si>
  <si>
    <t>N¨m</t>
  </si>
  <si>
    <t>S¬ bé 2004</t>
  </si>
  <si>
    <t xml:space="preserve"> -</t>
  </si>
  <si>
    <t>§¬n vÞ: ha/ Unit: ha</t>
  </si>
  <si>
    <r>
      <t xml:space="preserve">  </t>
    </r>
    <r>
      <rPr>
        <b/>
        <sz val="16"/>
        <rFont val=".VnTimeH"/>
        <family val="2"/>
      </rPr>
      <t xml:space="preserve"> diÖn tÝch trång rõng tËp trung ph©n theo ®Þa ph­¬ng</t>
    </r>
    <r>
      <rPr>
        <b/>
        <sz val="10"/>
        <rFont val=".VnTime"/>
        <family val="2"/>
      </rPr>
      <t xml:space="preserve">
</t>
    </r>
    <r>
      <rPr>
        <b/>
        <sz val="14"/>
        <rFont val=".VnTime"/>
        <family val="2"/>
      </rPr>
      <t>C</t>
    </r>
    <r>
      <rPr>
        <b/>
        <i/>
        <sz val="14"/>
        <rFont val=".VnTime"/>
        <family val="2"/>
      </rPr>
      <t xml:space="preserve">oncentrated Reaforestation area  by Provinces </t>
    </r>
  </si>
  <si>
    <t>Bé Quèc Phßng - Ministry of Defence</t>
  </si>
  <si>
    <t>Bé Néi vô
Ministry of Interior Affrairs</t>
  </si>
  <si>
    <t>§¬n vÞ kh¸c, c¶ Bé NN &amp; PTNT
Other unit,  including Ministry of Agriculture and Rural Development</t>
  </si>
  <si>
    <t>Trung ­¬ng - Central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</si>
</sst>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2"/>
      <name val=".VnTime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b/>
      <u val="single"/>
      <sz val="12"/>
      <name val=".VnTime"/>
      <family val="2"/>
    </font>
    <font>
      <b/>
      <i/>
      <u val="single"/>
      <sz val="12"/>
      <name val=".VnTime"/>
      <family val="2"/>
    </font>
    <font>
      <i/>
      <sz val="12"/>
      <name val=".VnTime"/>
      <family val="2"/>
    </font>
    <font>
      <sz val="8"/>
      <name val="Arial"/>
      <family val="0"/>
    </font>
    <font>
      <b/>
      <sz val="16"/>
      <name val=".VnTime"/>
      <family val="2"/>
    </font>
    <font>
      <b/>
      <sz val="10"/>
      <name val=".VnTime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6"/>
      <name val=".VnTimeH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/>
      <protection/>
    </xf>
    <xf numFmtId="3" fontId="4" fillId="0" borderId="4" xfId="0" applyNumberFormat="1" applyFont="1" applyBorder="1" applyAlignment="1">
      <alignment horizontal="center" vertical="center"/>
    </xf>
    <xf numFmtId="0" fontId="2" fillId="0" borderId="4" xfId="19" applyFont="1" applyBorder="1" applyAlignment="1">
      <alignment horizontal="center"/>
      <protection/>
    </xf>
    <xf numFmtId="3" fontId="3" fillId="0" borderId="4" xfId="0" applyNumberFormat="1" applyFont="1" applyBorder="1" applyAlignment="1">
      <alignment horizontal="center" vertical="center"/>
    </xf>
    <xf numFmtId="0" fontId="3" fillId="0" borderId="4" xfId="19" applyFont="1" applyBorder="1">
      <alignment/>
      <protection/>
    </xf>
    <xf numFmtId="0" fontId="1" fillId="0" borderId="4" xfId="19" applyFont="1" applyBorder="1">
      <alignment/>
      <protection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19" applyNumberFormat="1" applyFont="1" applyBorder="1">
      <alignment/>
      <protection/>
    </xf>
    <xf numFmtId="3" fontId="1" fillId="0" borderId="4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/>
    </xf>
    <xf numFmtId="3" fontId="5" fillId="0" borderId="4" xfId="19" applyNumberFormat="1" applyFont="1" applyBorder="1">
      <alignment/>
      <protection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1" fillId="0" borderId="4" xfId="19" applyNumberFormat="1" applyFont="1" applyBorder="1" applyAlignment="1">
      <alignment horizontal="center"/>
      <protection/>
    </xf>
    <xf numFmtId="0" fontId="1" fillId="0" borderId="4" xfId="0" applyFont="1" applyBorder="1" applyAlignment="1">
      <alignment vertical="top"/>
    </xf>
    <xf numFmtId="0" fontId="4" fillId="0" borderId="4" xfId="0" applyFont="1" applyBorder="1" applyAlignment="1">
      <alignment horizontal="center" wrapText="1"/>
    </xf>
    <xf numFmtId="3" fontId="4" fillId="0" borderId="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2" fillId="0" borderId="4" xfId="19" applyFont="1" applyBorder="1" applyAlignment="1">
      <alignment horizontal="center" vertical="center"/>
      <protection/>
    </xf>
    <xf numFmtId="0" fontId="8" fillId="0" borderId="0" xfId="0" applyFont="1" applyAlignment="1">
      <alignment horizontal="center" wrapText="1"/>
    </xf>
    <xf numFmtId="0" fontId="6" fillId="0" borderId="5" xfId="0" applyFont="1" applyBorder="1" applyAlignment="1">
      <alignment horizontal="right"/>
    </xf>
    <xf numFmtId="0" fontId="1" fillId="0" borderId="6" xfId="19" applyFont="1" applyBorder="1" applyAlignment="1">
      <alignment horizontal="center" vertical="center" wrapText="1"/>
      <protection/>
    </xf>
    <xf numFmtId="0" fontId="1" fillId="0" borderId="7" xfId="19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B2" sqref="B2:L2"/>
    </sheetView>
  </sheetViews>
  <sheetFormatPr defaultColWidth="9.140625" defaultRowHeight="12.75"/>
  <cols>
    <col min="1" max="1" width="6.8515625" style="0" customWidth="1"/>
    <col min="2" max="2" width="27.7109375" style="0" customWidth="1"/>
    <col min="4" max="4" width="12.28125" style="0" customWidth="1"/>
    <col min="5" max="5" width="11.140625" style="0" customWidth="1"/>
    <col min="6" max="6" width="10.8515625" style="0" customWidth="1"/>
    <col min="7" max="7" width="9.8515625" style="0" customWidth="1"/>
    <col min="8" max="8" width="10.140625" style="0" customWidth="1"/>
    <col min="12" max="12" width="13.421875" style="0" customWidth="1"/>
  </cols>
  <sheetData>
    <row r="1" spans="2:12" ht="58.5" customHeight="1">
      <c r="B1" s="32" t="s">
        <v>89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26.25" customHeight="1">
      <c r="B2" s="33" t="s">
        <v>88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>
      <c r="A3" s="34" t="s">
        <v>0</v>
      </c>
      <c r="B3" s="36" t="s">
        <v>1</v>
      </c>
      <c r="C3" s="31" t="s">
        <v>85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5">
      <c r="A4" s="35"/>
      <c r="B4" s="36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9">
        <v>2001</v>
      </c>
      <c r="J4" s="9">
        <v>2002</v>
      </c>
      <c r="K4" s="9">
        <v>2003</v>
      </c>
      <c r="L4" s="9" t="s">
        <v>86</v>
      </c>
    </row>
    <row r="5" spans="1:12" ht="15.75">
      <c r="A5" s="3"/>
      <c r="B5" s="10" t="s">
        <v>2</v>
      </c>
      <c r="C5" s="11">
        <f>SUM(C6+C43+C80)</f>
        <v>221404</v>
      </c>
      <c r="D5" s="11">
        <f aca="true" t="shared" si="0" ref="D5:L5">SUM(D6+D43+D80)</f>
        <v>221045.14121444715</v>
      </c>
      <c r="E5" s="11">
        <f t="shared" si="0"/>
        <v>220533</v>
      </c>
      <c r="F5" s="11">
        <f t="shared" si="0"/>
        <v>221176</v>
      </c>
      <c r="G5" s="11">
        <f t="shared" si="0"/>
        <v>207738.1</v>
      </c>
      <c r="H5" s="11">
        <f t="shared" si="0"/>
        <v>218276</v>
      </c>
      <c r="I5" s="11">
        <f t="shared" si="0"/>
        <v>190810</v>
      </c>
      <c r="J5" s="11">
        <f t="shared" si="0"/>
        <v>190000</v>
      </c>
      <c r="K5" s="11">
        <f t="shared" si="0"/>
        <v>192173</v>
      </c>
      <c r="L5" s="11">
        <f t="shared" si="0"/>
        <v>195018</v>
      </c>
    </row>
    <row r="6" spans="1:12" ht="15.75">
      <c r="A6" s="1"/>
      <c r="B6" s="12" t="s">
        <v>3</v>
      </c>
      <c r="C6" s="13">
        <f>SUM(C7+C19+C31+C36)</f>
        <v>112267</v>
      </c>
      <c r="D6" s="13">
        <f aca="true" t="shared" si="1" ref="D6:L6">SUM(D7+D19+D31+D36)</f>
        <v>106510.24441400392</v>
      </c>
      <c r="E6" s="13">
        <f t="shared" si="1"/>
        <v>118977</v>
      </c>
      <c r="F6" s="13">
        <f t="shared" si="1"/>
        <v>117535</v>
      </c>
      <c r="G6" s="13">
        <f t="shared" si="1"/>
        <v>105169.5</v>
      </c>
      <c r="H6" s="13">
        <f t="shared" si="1"/>
        <v>100485</v>
      </c>
      <c r="I6" s="13">
        <f t="shared" si="1"/>
        <v>114460</v>
      </c>
      <c r="J6" s="13">
        <f t="shared" si="1"/>
        <v>107700</v>
      </c>
      <c r="K6" s="13">
        <f t="shared" si="1"/>
        <v>113591</v>
      </c>
      <c r="L6" s="13">
        <f t="shared" si="1"/>
        <v>117247</v>
      </c>
    </row>
    <row r="7" spans="1:12" ht="15">
      <c r="A7" s="2" t="s">
        <v>4</v>
      </c>
      <c r="B7" s="14" t="s">
        <v>5</v>
      </c>
      <c r="C7" s="13">
        <f>SUM(C8:C18)</f>
        <v>17306</v>
      </c>
      <c r="D7" s="13">
        <f aca="true" t="shared" si="2" ref="D7:L7">SUM(D8:D18)</f>
        <v>8588.5</v>
      </c>
      <c r="E7" s="13">
        <f t="shared" si="2"/>
        <v>9881</v>
      </c>
      <c r="F7" s="13">
        <f t="shared" si="2"/>
        <v>8038</v>
      </c>
      <c r="G7" s="13">
        <f t="shared" si="2"/>
        <v>6523</v>
      </c>
      <c r="H7" s="13">
        <f t="shared" si="2"/>
        <v>6643</v>
      </c>
      <c r="I7" s="13">
        <f t="shared" si="2"/>
        <v>5150</v>
      </c>
      <c r="J7" s="13">
        <f t="shared" si="2"/>
        <v>5560</v>
      </c>
      <c r="K7" s="13">
        <f t="shared" si="2"/>
        <v>4608</v>
      </c>
      <c r="L7" s="13">
        <f t="shared" si="2"/>
        <v>4055</v>
      </c>
    </row>
    <row r="8" spans="1:12" ht="15">
      <c r="A8" s="4">
        <v>1</v>
      </c>
      <c r="B8" s="15" t="s">
        <v>6</v>
      </c>
      <c r="C8" s="16">
        <v>319</v>
      </c>
      <c r="D8" s="16">
        <v>800</v>
      </c>
      <c r="E8" s="16">
        <v>300</v>
      </c>
      <c r="F8" s="16">
        <v>100</v>
      </c>
      <c r="G8" s="17">
        <v>85</v>
      </c>
      <c r="H8" s="16">
        <v>700</v>
      </c>
      <c r="I8" s="18">
        <v>780</v>
      </c>
      <c r="J8" s="18">
        <v>500</v>
      </c>
      <c r="K8" s="18">
        <v>200</v>
      </c>
      <c r="L8" s="18">
        <v>400</v>
      </c>
    </row>
    <row r="9" spans="1:12" ht="15">
      <c r="A9" s="4">
        <v>2</v>
      </c>
      <c r="B9" s="15" t="s">
        <v>7</v>
      </c>
      <c r="C9" s="16">
        <v>1000</v>
      </c>
      <c r="D9" s="16">
        <v>650</v>
      </c>
      <c r="E9" s="16">
        <v>900</v>
      </c>
      <c r="F9" s="16">
        <v>1200</v>
      </c>
      <c r="G9" s="17">
        <v>740</v>
      </c>
      <c r="H9" s="16">
        <v>750</v>
      </c>
      <c r="I9" s="18">
        <v>660</v>
      </c>
      <c r="J9" s="18">
        <v>1300</v>
      </c>
      <c r="K9" s="18">
        <v>662</v>
      </c>
      <c r="L9" s="18">
        <v>352</v>
      </c>
    </row>
    <row r="10" spans="1:12" ht="15">
      <c r="A10" s="4">
        <v>3</v>
      </c>
      <c r="B10" s="15" t="s">
        <v>8</v>
      </c>
      <c r="C10" s="19">
        <v>5199</v>
      </c>
      <c r="D10" s="19">
        <f>3780-2492</f>
        <v>1288</v>
      </c>
      <c r="E10" s="16">
        <v>1705</v>
      </c>
      <c r="F10" s="16">
        <v>1629</v>
      </c>
      <c r="G10" s="17">
        <v>1500</v>
      </c>
      <c r="H10" s="16">
        <v>1500</v>
      </c>
      <c r="I10" s="18">
        <v>1510</v>
      </c>
      <c r="J10" s="18">
        <v>900</v>
      </c>
      <c r="K10" s="18">
        <v>873</v>
      </c>
      <c r="L10" s="18">
        <v>805</v>
      </c>
    </row>
    <row r="11" spans="1:12" ht="15">
      <c r="A11" s="4">
        <v>4</v>
      </c>
      <c r="B11" s="15" t="s">
        <v>9</v>
      </c>
      <c r="C11" s="16">
        <v>970</v>
      </c>
      <c r="D11" s="16">
        <v>2000</v>
      </c>
      <c r="E11" s="16">
        <v>430</v>
      </c>
      <c r="F11" s="16">
        <v>700</v>
      </c>
      <c r="G11" s="17">
        <v>200</v>
      </c>
      <c r="H11" s="16">
        <v>200</v>
      </c>
      <c r="I11" s="18">
        <v>400</v>
      </c>
      <c r="J11" s="18">
        <v>1100</v>
      </c>
      <c r="K11" s="18">
        <v>328</v>
      </c>
      <c r="L11" s="18">
        <v>505</v>
      </c>
    </row>
    <row r="12" spans="1:12" ht="15">
      <c r="A12" s="4">
        <v>5</v>
      </c>
      <c r="B12" s="15" t="s">
        <v>10</v>
      </c>
      <c r="C12" s="19">
        <v>5547</v>
      </c>
      <c r="D12" s="19">
        <f>4100-3964</f>
        <v>136</v>
      </c>
      <c r="E12" s="16">
        <v>200</v>
      </c>
      <c r="F12" s="16">
        <v>222</v>
      </c>
      <c r="G12" s="17">
        <v>150</v>
      </c>
      <c r="H12" s="16">
        <v>150</v>
      </c>
      <c r="I12" s="18">
        <v>150</v>
      </c>
      <c r="J12" s="18">
        <v>110</v>
      </c>
      <c r="K12" s="18">
        <v>100</v>
      </c>
      <c r="L12" s="18">
        <v>65</v>
      </c>
    </row>
    <row r="13" spans="1:12" ht="15">
      <c r="A13" s="4">
        <v>6</v>
      </c>
      <c r="B13" s="15" t="s">
        <v>11</v>
      </c>
      <c r="C13" s="16"/>
      <c r="D13" s="16">
        <v>1100</v>
      </c>
      <c r="E13" s="16">
        <v>2050</v>
      </c>
      <c r="F13" s="16">
        <v>1178</v>
      </c>
      <c r="G13" s="17">
        <v>158</v>
      </c>
      <c r="H13" s="16">
        <v>163</v>
      </c>
      <c r="I13" s="18">
        <v>70</v>
      </c>
      <c r="J13" s="18">
        <v>50</v>
      </c>
      <c r="K13" s="18">
        <v>554</v>
      </c>
      <c r="L13" s="18">
        <v>186</v>
      </c>
    </row>
    <row r="14" spans="1:12" ht="15">
      <c r="A14" s="4">
        <v>7</v>
      </c>
      <c r="B14" s="15" t="s">
        <v>12</v>
      </c>
      <c r="C14" s="19">
        <v>1505</v>
      </c>
      <c r="D14" s="19"/>
      <c r="E14" s="16"/>
      <c r="F14" s="20"/>
      <c r="G14" s="17">
        <v>1000</v>
      </c>
      <c r="H14" s="16">
        <v>1000</v>
      </c>
      <c r="I14" s="18">
        <v>0</v>
      </c>
      <c r="J14" s="18">
        <v>0</v>
      </c>
      <c r="K14" s="21"/>
      <c r="L14" s="18"/>
    </row>
    <row r="15" spans="1:12" ht="15">
      <c r="A15" s="4">
        <v>8</v>
      </c>
      <c r="B15" s="15" t="s">
        <v>13</v>
      </c>
      <c r="C15" s="16"/>
      <c r="D15" s="16">
        <f>1050*(400/(400+1200))</f>
        <v>262.5</v>
      </c>
      <c r="E15" s="16">
        <v>400</v>
      </c>
      <c r="F15" s="16">
        <v>180</v>
      </c>
      <c r="G15" s="22">
        <v>200</v>
      </c>
      <c r="H15" s="16">
        <v>200</v>
      </c>
      <c r="I15" s="18">
        <v>300</v>
      </c>
      <c r="J15" s="18">
        <v>200</v>
      </c>
      <c r="K15" s="18">
        <v>161</v>
      </c>
      <c r="L15" s="18">
        <v>92</v>
      </c>
    </row>
    <row r="16" spans="1:12" ht="15">
      <c r="A16" s="4">
        <v>9</v>
      </c>
      <c r="B16" s="15" t="s">
        <v>14</v>
      </c>
      <c r="C16" s="19">
        <v>888</v>
      </c>
      <c r="D16" s="19">
        <f>1050-263</f>
        <v>787</v>
      </c>
      <c r="E16" s="16">
        <v>1200</v>
      </c>
      <c r="F16" s="16">
        <v>1060</v>
      </c>
      <c r="G16" s="22">
        <v>500</v>
      </c>
      <c r="H16" s="16">
        <v>230</v>
      </c>
      <c r="I16" s="18">
        <v>280</v>
      </c>
      <c r="J16" s="18">
        <v>100</v>
      </c>
      <c r="K16" s="18">
        <v>350</v>
      </c>
      <c r="L16" s="18">
        <v>250</v>
      </c>
    </row>
    <row r="17" spans="1:12" ht="15">
      <c r="A17" s="4">
        <v>10</v>
      </c>
      <c r="B17" s="15" t="s">
        <v>15</v>
      </c>
      <c r="C17" s="16">
        <v>410</v>
      </c>
      <c r="D17" s="16">
        <v>400</v>
      </c>
      <c r="E17" s="16">
        <v>1590</v>
      </c>
      <c r="F17" s="16">
        <v>1003</v>
      </c>
      <c r="G17" s="17">
        <v>1500</v>
      </c>
      <c r="H17" s="16">
        <v>1500</v>
      </c>
      <c r="I17" s="18">
        <v>800</v>
      </c>
      <c r="J17" s="18">
        <v>900</v>
      </c>
      <c r="K17" s="18">
        <v>1200</v>
      </c>
      <c r="L17" s="18">
        <v>1200</v>
      </c>
    </row>
    <row r="18" spans="1:12" ht="15">
      <c r="A18" s="4">
        <v>11</v>
      </c>
      <c r="B18" s="15" t="s">
        <v>16</v>
      </c>
      <c r="C18" s="16">
        <v>1468</v>
      </c>
      <c r="D18" s="16">
        <v>1165</v>
      </c>
      <c r="E18" s="16">
        <v>1106</v>
      </c>
      <c r="F18" s="16">
        <v>766</v>
      </c>
      <c r="G18" s="17">
        <v>490</v>
      </c>
      <c r="H18" s="16">
        <v>250</v>
      </c>
      <c r="I18" s="18">
        <v>200</v>
      </c>
      <c r="J18" s="18">
        <v>400</v>
      </c>
      <c r="K18" s="18">
        <v>180</v>
      </c>
      <c r="L18" s="18">
        <v>200</v>
      </c>
    </row>
    <row r="19" spans="1:12" ht="15">
      <c r="A19" s="2" t="s">
        <v>17</v>
      </c>
      <c r="B19" s="14" t="s">
        <v>18</v>
      </c>
      <c r="C19" s="13">
        <f>SUM(C20:C30)</f>
        <v>41945</v>
      </c>
      <c r="D19" s="13">
        <f aca="true" t="shared" si="3" ref="D19:L19">SUM(D20:D30)</f>
        <v>48270.744414003915</v>
      </c>
      <c r="E19" s="13">
        <f t="shared" si="3"/>
        <v>58835</v>
      </c>
      <c r="F19" s="13">
        <f t="shared" si="3"/>
        <v>64393</v>
      </c>
      <c r="G19" s="13">
        <f t="shared" si="3"/>
        <v>50832.5</v>
      </c>
      <c r="H19" s="13">
        <f t="shared" si="3"/>
        <v>47673</v>
      </c>
      <c r="I19" s="13">
        <f t="shared" si="3"/>
        <v>49840</v>
      </c>
      <c r="J19" s="13">
        <f t="shared" si="3"/>
        <v>50820</v>
      </c>
      <c r="K19" s="13">
        <f t="shared" si="3"/>
        <v>59542</v>
      </c>
      <c r="L19" s="13">
        <f t="shared" si="3"/>
        <v>61234</v>
      </c>
    </row>
    <row r="20" spans="1:12" ht="15">
      <c r="A20" s="4">
        <v>1</v>
      </c>
      <c r="B20" s="15" t="s">
        <v>19</v>
      </c>
      <c r="C20" s="16">
        <v>3411</v>
      </c>
      <c r="D20" s="16">
        <v>4216</v>
      </c>
      <c r="E20" s="16">
        <v>3528</v>
      </c>
      <c r="F20" s="16">
        <v>4000</v>
      </c>
      <c r="G20" s="17">
        <v>3500</v>
      </c>
      <c r="H20" s="16">
        <v>2060</v>
      </c>
      <c r="I20" s="18">
        <v>3190</v>
      </c>
      <c r="J20" s="18">
        <v>4500</v>
      </c>
      <c r="K20" s="18">
        <v>5320</v>
      </c>
      <c r="L20" s="18">
        <v>5436</v>
      </c>
    </row>
    <row r="21" spans="1:12" ht="15">
      <c r="A21" s="4">
        <v>2</v>
      </c>
      <c r="B21" s="15" t="s">
        <v>20</v>
      </c>
      <c r="C21" s="16">
        <v>591</v>
      </c>
      <c r="D21" s="16">
        <v>1600</v>
      </c>
      <c r="E21" s="16">
        <v>1600</v>
      </c>
      <c r="F21" s="16">
        <v>5700</v>
      </c>
      <c r="G21" s="17">
        <v>2115.5</v>
      </c>
      <c r="H21" s="16">
        <v>2000</v>
      </c>
      <c r="I21" s="18">
        <v>1100</v>
      </c>
      <c r="J21" s="18">
        <v>1400</v>
      </c>
      <c r="K21" s="18">
        <v>2500</v>
      </c>
      <c r="L21" s="18">
        <v>2204</v>
      </c>
    </row>
    <row r="22" spans="1:12" ht="15">
      <c r="A22" s="4">
        <v>3</v>
      </c>
      <c r="B22" s="15" t="s">
        <v>21</v>
      </c>
      <c r="C22" s="16">
        <v>4792</v>
      </c>
      <c r="D22" s="16">
        <v>4118</v>
      </c>
      <c r="E22" s="16">
        <v>4600</v>
      </c>
      <c r="F22" s="16">
        <v>3500</v>
      </c>
      <c r="G22" s="17">
        <v>2500</v>
      </c>
      <c r="H22" s="16">
        <v>1500</v>
      </c>
      <c r="I22" s="18">
        <v>2740</v>
      </c>
      <c r="J22" s="18">
        <v>2200</v>
      </c>
      <c r="K22" s="18">
        <v>2656</v>
      </c>
      <c r="L22" s="18">
        <v>1810</v>
      </c>
    </row>
    <row r="23" spans="1:12" ht="15">
      <c r="A23" s="4">
        <v>4</v>
      </c>
      <c r="B23" s="15" t="s">
        <v>22</v>
      </c>
      <c r="C23" s="19">
        <v>3613</v>
      </c>
      <c r="D23" s="19">
        <f>5500-2309</f>
        <v>3191</v>
      </c>
      <c r="E23" s="16">
        <v>2800</v>
      </c>
      <c r="F23" s="16">
        <v>4800</v>
      </c>
      <c r="G23" s="17">
        <v>5343</v>
      </c>
      <c r="H23" s="16">
        <v>6475</v>
      </c>
      <c r="I23" s="18">
        <v>2200</v>
      </c>
      <c r="J23" s="18">
        <v>3400</v>
      </c>
      <c r="K23" s="18">
        <v>3900</v>
      </c>
      <c r="L23" s="18">
        <v>3660</v>
      </c>
    </row>
    <row r="24" spans="1:12" ht="15">
      <c r="A24" s="4">
        <v>5</v>
      </c>
      <c r="B24" s="15" t="s">
        <v>23</v>
      </c>
      <c r="C24" s="16">
        <v>4081</v>
      </c>
      <c r="D24" s="16">
        <v>3600</v>
      </c>
      <c r="E24" s="16">
        <v>8900</v>
      </c>
      <c r="F24" s="16">
        <v>8600</v>
      </c>
      <c r="G24" s="17">
        <v>13784</v>
      </c>
      <c r="H24" s="16">
        <v>10666</v>
      </c>
      <c r="I24" s="18">
        <v>10700</v>
      </c>
      <c r="J24" s="18">
        <v>7200</v>
      </c>
      <c r="K24" s="18">
        <v>11674</v>
      </c>
      <c r="L24" s="18">
        <v>10533</v>
      </c>
    </row>
    <row r="25" spans="1:12" ht="15">
      <c r="A25" s="4">
        <v>6</v>
      </c>
      <c r="B25" s="15" t="s">
        <v>24</v>
      </c>
      <c r="C25" s="16">
        <v>9475</v>
      </c>
      <c r="D25" s="16">
        <v>6798</v>
      </c>
      <c r="E25" s="16">
        <v>8408</v>
      </c>
      <c r="F25" s="16">
        <v>7793</v>
      </c>
      <c r="G25" s="17">
        <v>5815</v>
      </c>
      <c r="H25" s="16">
        <v>3922</v>
      </c>
      <c r="I25" s="18">
        <v>5200</v>
      </c>
      <c r="J25" s="18">
        <v>4800</v>
      </c>
      <c r="K25" s="18">
        <v>3168</v>
      </c>
      <c r="L25" s="18">
        <v>5966</v>
      </c>
    </row>
    <row r="26" spans="1:12" ht="15">
      <c r="A26" s="4">
        <v>7</v>
      </c>
      <c r="B26" s="15" t="s">
        <v>25</v>
      </c>
      <c r="C26" s="16">
        <v>8605</v>
      </c>
      <c r="D26" s="16">
        <v>10435</v>
      </c>
      <c r="E26" s="16">
        <v>12200</v>
      </c>
      <c r="F26" s="16">
        <v>11300</v>
      </c>
      <c r="G26" s="17">
        <v>2572</v>
      </c>
      <c r="H26" s="16">
        <v>3000</v>
      </c>
      <c r="I26" s="18">
        <v>7960</v>
      </c>
      <c r="J26" s="18">
        <v>9120</v>
      </c>
      <c r="K26" s="18">
        <v>10500</v>
      </c>
      <c r="L26" s="18">
        <v>11260</v>
      </c>
    </row>
    <row r="27" spans="1:12" ht="15">
      <c r="A27" s="4">
        <v>8</v>
      </c>
      <c r="B27" s="15" t="s">
        <v>26</v>
      </c>
      <c r="C27" s="16"/>
      <c r="D27" s="16">
        <f>5500*2026/(2026+2800)</f>
        <v>2308.9515126398674</v>
      </c>
      <c r="E27" s="16">
        <v>2026</v>
      </c>
      <c r="F27" s="16">
        <v>2400</v>
      </c>
      <c r="G27" s="17">
        <v>2000</v>
      </c>
      <c r="H27" s="16">
        <v>1150</v>
      </c>
      <c r="I27" s="18">
        <v>2500</v>
      </c>
      <c r="J27" s="18">
        <v>2000</v>
      </c>
      <c r="K27" s="18">
        <v>2200</v>
      </c>
      <c r="L27" s="18">
        <v>1951</v>
      </c>
    </row>
    <row r="28" spans="1:12" ht="15">
      <c r="A28" s="4">
        <v>9</v>
      </c>
      <c r="B28" s="15" t="s">
        <v>27</v>
      </c>
      <c r="C28" s="16"/>
      <c r="D28" s="16">
        <f>3780*3300/(3300+1705)</f>
        <v>2492.3076923076924</v>
      </c>
      <c r="E28" s="16">
        <v>3300</v>
      </c>
      <c r="F28" s="16">
        <v>3600</v>
      </c>
      <c r="G28" s="17">
        <v>1000</v>
      </c>
      <c r="H28" s="16">
        <v>5000</v>
      </c>
      <c r="I28" s="18">
        <v>4600</v>
      </c>
      <c r="J28" s="18">
        <v>5500</v>
      </c>
      <c r="K28" s="18">
        <v>5700</v>
      </c>
      <c r="L28" s="18">
        <v>6649</v>
      </c>
    </row>
    <row r="29" spans="1:12" ht="15">
      <c r="A29" s="4">
        <v>10</v>
      </c>
      <c r="B29" s="15" t="s">
        <v>28</v>
      </c>
      <c r="C29" s="19"/>
      <c r="D29" s="19">
        <f>4100*5851/(5851+200)</f>
        <v>3964.4852090563545</v>
      </c>
      <c r="E29" s="16">
        <v>5851</v>
      </c>
      <c r="F29" s="16">
        <v>6800</v>
      </c>
      <c r="G29" s="17">
        <v>6712</v>
      </c>
      <c r="H29" s="16">
        <v>5270</v>
      </c>
      <c r="I29" s="18">
        <v>4350</v>
      </c>
      <c r="J29" s="18">
        <v>4500</v>
      </c>
      <c r="K29" s="18">
        <v>4900</v>
      </c>
      <c r="L29" s="18">
        <v>4100</v>
      </c>
    </row>
    <row r="30" spans="1:12" ht="15">
      <c r="A30" s="4">
        <v>11</v>
      </c>
      <c r="B30" s="15" t="s">
        <v>29</v>
      </c>
      <c r="C30" s="16">
        <v>7377</v>
      </c>
      <c r="D30" s="16">
        <v>5547</v>
      </c>
      <c r="E30" s="16">
        <v>5622</v>
      </c>
      <c r="F30" s="16">
        <v>5900</v>
      </c>
      <c r="G30" s="17">
        <v>5491</v>
      </c>
      <c r="H30" s="16">
        <v>6630</v>
      </c>
      <c r="I30" s="18">
        <v>5300</v>
      </c>
      <c r="J30" s="18">
        <v>6200</v>
      </c>
      <c r="K30" s="18">
        <v>7024</v>
      </c>
      <c r="L30" s="18">
        <v>7665</v>
      </c>
    </row>
    <row r="31" spans="1:12" ht="15">
      <c r="A31" s="2" t="s">
        <v>30</v>
      </c>
      <c r="B31" s="14" t="s">
        <v>31</v>
      </c>
      <c r="C31" s="13">
        <f>SUM(C32:C35)</f>
        <v>11010</v>
      </c>
      <c r="D31" s="13">
        <f aca="true" t="shared" si="4" ref="D31:L31">SUM(D32:D35)</f>
        <v>11200</v>
      </c>
      <c r="E31" s="13">
        <f t="shared" si="4"/>
        <v>14100</v>
      </c>
      <c r="F31" s="13">
        <f t="shared" si="4"/>
        <v>17638</v>
      </c>
      <c r="G31" s="13">
        <f t="shared" si="4"/>
        <v>19570</v>
      </c>
      <c r="H31" s="13">
        <f t="shared" si="4"/>
        <v>10569</v>
      </c>
      <c r="I31" s="13">
        <f t="shared" si="4"/>
        <v>16600</v>
      </c>
      <c r="J31" s="13">
        <f t="shared" si="4"/>
        <v>16900</v>
      </c>
      <c r="K31" s="13">
        <f t="shared" si="4"/>
        <v>16641</v>
      </c>
      <c r="L31" s="13">
        <f t="shared" si="4"/>
        <v>16328</v>
      </c>
    </row>
    <row r="32" spans="1:12" ht="15">
      <c r="A32" s="4">
        <v>1</v>
      </c>
      <c r="B32" s="15" t="s">
        <v>32</v>
      </c>
      <c r="C32" s="16">
        <v>2630</v>
      </c>
      <c r="D32" s="16">
        <v>3300</v>
      </c>
      <c r="E32" s="16">
        <v>2300</v>
      </c>
      <c r="F32" s="16">
        <v>1400</v>
      </c>
      <c r="G32" s="17">
        <v>2735</v>
      </c>
      <c r="H32" s="16">
        <v>1800</v>
      </c>
      <c r="I32" s="18">
        <v>1900</v>
      </c>
      <c r="J32" s="18">
        <v>2400</v>
      </c>
      <c r="K32" s="18">
        <v>1389</v>
      </c>
      <c r="L32" s="18">
        <v>1300</v>
      </c>
    </row>
    <row r="33" spans="1:12" ht="15">
      <c r="A33" s="4">
        <v>2</v>
      </c>
      <c r="B33" s="15" t="s">
        <v>33</v>
      </c>
      <c r="C33" s="23"/>
      <c r="D33" s="23"/>
      <c r="E33" s="23"/>
      <c r="F33" s="23"/>
      <c r="G33" s="23"/>
      <c r="H33" s="23"/>
      <c r="I33" s="18"/>
      <c r="J33" s="18"/>
      <c r="K33" s="18">
        <v>2364</v>
      </c>
      <c r="L33" s="18">
        <v>2200</v>
      </c>
    </row>
    <row r="34" spans="1:12" ht="15">
      <c r="A34" s="4">
        <v>3</v>
      </c>
      <c r="B34" s="15" t="s">
        <v>34</v>
      </c>
      <c r="C34" s="16">
        <v>5160</v>
      </c>
      <c r="D34" s="16">
        <v>3800</v>
      </c>
      <c r="E34" s="16">
        <v>8000</v>
      </c>
      <c r="F34" s="16">
        <v>10100</v>
      </c>
      <c r="G34" s="17">
        <v>9800</v>
      </c>
      <c r="H34" s="16">
        <v>3218</v>
      </c>
      <c r="I34" s="18">
        <v>8300</v>
      </c>
      <c r="J34" s="18">
        <v>6800</v>
      </c>
      <c r="K34" s="18">
        <v>6361</v>
      </c>
      <c r="L34" s="18">
        <v>4731</v>
      </c>
    </row>
    <row r="35" spans="1:12" ht="15">
      <c r="A35" s="4">
        <v>4</v>
      </c>
      <c r="B35" s="15" t="s">
        <v>35</v>
      </c>
      <c r="C35" s="16">
        <v>3220</v>
      </c>
      <c r="D35" s="16">
        <v>4100</v>
      </c>
      <c r="E35" s="16">
        <v>3800</v>
      </c>
      <c r="F35" s="16">
        <v>6138</v>
      </c>
      <c r="G35" s="17">
        <v>7035</v>
      </c>
      <c r="H35" s="16">
        <v>5551</v>
      </c>
      <c r="I35" s="18">
        <v>6400</v>
      </c>
      <c r="J35" s="18">
        <v>7700</v>
      </c>
      <c r="K35" s="18">
        <v>6527</v>
      </c>
      <c r="L35" s="18">
        <v>8097</v>
      </c>
    </row>
    <row r="36" spans="1:12" ht="15">
      <c r="A36" s="2" t="s">
        <v>36</v>
      </c>
      <c r="B36" s="14" t="s">
        <v>37</v>
      </c>
      <c r="C36" s="13">
        <f>SUM(C37:C42)</f>
        <v>42006</v>
      </c>
      <c r="D36" s="13">
        <f aca="true" t="shared" si="5" ref="D36:L36">SUM(D37:D42)</f>
        <v>38451</v>
      </c>
      <c r="E36" s="13">
        <f t="shared" si="5"/>
        <v>36161</v>
      </c>
      <c r="F36" s="13">
        <f t="shared" si="5"/>
        <v>27466</v>
      </c>
      <c r="G36" s="13">
        <f t="shared" si="5"/>
        <v>28244</v>
      </c>
      <c r="H36" s="13">
        <f t="shared" si="5"/>
        <v>35600</v>
      </c>
      <c r="I36" s="13">
        <f t="shared" si="5"/>
        <v>42870</v>
      </c>
      <c r="J36" s="13">
        <f t="shared" si="5"/>
        <v>34420</v>
      </c>
      <c r="K36" s="13">
        <f t="shared" si="5"/>
        <v>32800</v>
      </c>
      <c r="L36" s="13">
        <f t="shared" si="5"/>
        <v>35630</v>
      </c>
    </row>
    <row r="37" spans="1:12" ht="15">
      <c r="A37" s="4">
        <v>1</v>
      </c>
      <c r="B37" s="15" t="s">
        <v>38</v>
      </c>
      <c r="C37" s="16">
        <v>12750</v>
      </c>
      <c r="D37" s="16">
        <v>9816</v>
      </c>
      <c r="E37" s="16">
        <v>8400</v>
      </c>
      <c r="F37" s="16">
        <v>6400</v>
      </c>
      <c r="G37" s="17">
        <v>4760</v>
      </c>
      <c r="H37" s="16">
        <v>5000</v>
      </c>
      <c r="I37" s="18">
        <v>6680</v>
      </c>
      <c r="J37" s="18">
        <v>5800</v>
      </c>
      <c r="K37" s="18">
        <v>5700</v>
      </c>
      <c r="L37" s="18">
        <v>5600</v>
      </c>
    </row>
    <row r="38" spans="1:12" ht="15">
      <c r="A38" s="4">
        <v>2</v>
      </c>
      <c r="B38" s="15" t="s">
        <v>39</v>
      </c>
      <c r="C38" s="16">
        <v>9724</v>
      </c>
      <c r="D38" s="16">
        <v>10200</v>
      </c>
      <c r="E38" s="16">
        <v>9600</v>
      </c>
      <c r="F38" s="16">
        <v>6700</v>
      </c>
      <c r="G38" s="17">
        <v>6332</v>
      </c>
      <c r="H38" s="16">
        <v>10000</v>
      </c>
      <c r="I38" s="18">
        <v>10500</v>
      </c>
      <c r="J38" s="18">
        <v>10400</v>
      </c>
      <c r="K38" s="18">
        <v>9200</v>
      </c>
      <c r="L38" s="18">
        <v>10800</v>
      </c>
    </row>
    <row r="39" spans="1:12" ht="15.75">
      <c r="A39" s="4">
        <v>3</v>
      </c>
      <c r="B39" s="15" t="s">
        <v>40</v>
      </c>
      <c r="C39" s="16">
        <v>4380</v>
      </c>
      <c r="D39" s="16">
        <v>4024</v>
      </c>
      <c r="E39" s="16">
        <v>4308</v>
      </c>
      <c r="F39" s="16">
        <v>3888</v>
      </c>
      <c r="G39" s="17">
        <v>4011</v>
      </c>
      <c r="H39" s="24">
        <v>5760</v>
      </c>
      <c r="I39" s="18">
        <v>7700</v>
      </c>
      <c r="J39" s="18">
        <v>7200</v>
      </c>
      <c r="K39" s="18">
        <v>7000</v>
      </c>
      <c r="L39" s="18">
        <v>6952</v>
      </c>
    </row>
    <row r="40" spans="1:12" ht="15">
      <c r="A40" s="4">
        <v>4</v>
      </c>
      <c r="B40" s="15" t="s">
        <v>41</v>
      </c>
      <c r="C40" s="16">
        <v>4560</v>
      </c>
      <c r="D40" s="16">
        <v>4400</v>
      </c>
      <c r="E40" s="16">
        <v>4000</v>
      </c>
      <c r="F40" s="16">
        <v>4199</v>
      </c>
      <c r="G40" s="17">
        <v>5491</v>
      </c>
      <c r="H40" s="16">
        <v>5760</v>
      </c>
      <c r="I40" s="18">
        <v>6270</v>
      </c>
      <c r="J40" s="18">
        <v>2220</v>
      </c>
      <c r="K40" s="18">
        <v>2000</v>
      </c>
      <c r="L40" s="18">
        <v>2378</v>
      </c>
    </row>
    <row r="41" spans="1:12" ht="15">
      <c r="A41" s="4">
        <v>5</v>
      </c>
      <c r="B41" s="15" t="s">
        <v>42</v>
      </c>
      <c r="C41" s="16">
        <v>5152</v>
      </c>
      <c r="D41" s="16">
        <v>5000</v>
      </c>
      <c r="E41" s="16">
        <v>5000</v>
      </c>
      <c r="F41" s="16">
        <v>3840</v>
      </c>
      <c r="G41" s="17">
        <v>4750</v>
      </c>
      <c r="H41" s="16">
        <v>5000</v>
      </c>
      <c r="I41" s="18">
        <v>6610</v>
      </c>
      <c r="J41" s="18">
        <v>5200</v>
      </c>
      <c r="K41" s="18">
        <v>5000</v>
      </c>
      <c r="L41" s="18">
        <v>5800</v>
      </c>
    </row>
    <row r="42" spans="1:12" ht="15">
      <c r="A42" s="4">
        <v>6</v>
      </c>
      <c r="B42" s="15" t="s">
        <v>43</v>
      </c>
      <c r="C42" s="16">
        <v>5440</v>
      </c>
      <c r="D42" s="16">
        <v>5011</v>
      </c>
      <c r="E42" s="16">
        <v>4853</v>
      </c>
      <c r="F42" s="16">
        <v>2439</v>
      </c>
      <c r="G42" s="17">
        <v>2900</v>
      </c>
      <c r="H42" s="16">
        <v>4080</v>
      </c>
      <c r="I42" s="18">
        <v>5110</v>
      </c>
      <c r="J42" s="18">
        <v>3600</v>
      </c>
      <c r="K42" s="18">
        <v>3900</v>
      </c>
      <c r="L42" s="18">
        <v>4100</v>
      </c>
    </row>
    <row r="43" spans="1:12" ht="15.75">
      <c r="A43" s="1"/>
      <c r="B43" s="12" t="s">
        <v>44</v>
      </c>
      <c r="C43" s="13">
        <f>SUM(C44+C51+C57+C66)</f>
        <v>89338</v>
      </c>
      <c r="D43" s="13">
        <f aca="true" t="shared" si="6" ref="D43:L43">SUM(D44+D51+D57+D66)</f>
        <v>87614.89680044324</v>
      </c>
      <c r="E43" s="13">
        <f t="shared" si="6"/>
        <v>82093</v>
      </c>
      <c r="F43" s="13">
        <f t="shared" si="6"/>
        <v>70191</v>
      </c>
      <c r="G43" s="13">
        <f t="shared" si="6"/>
        <v>60735.6</v>
      </c>
      <c r="H43" s="13">
        <f t="shared" si="6"/>
        <v>77791</v>
      </c>
      <c r="I43" s="13">
        <f t="shared" si="6"/>
        <v>70950</v>
      </c>
      <c r="J43" s="13">
        <f t="shared" si="6"/>
        <v>79000</v>
      </c>
      <c r="K43" s="13">
        <f t="shared" si="6"/>
        <v>76617</v>
      </c>
      <c r="L43" s="13">
        <f t="shared" si="6"/>
        <v>73264</v>
      </c>
    </row>
    <row r="44" spans="1:12" ht="15">
      <c r="A44" s="2" t="s">
        <v>45</v>
      </c>
      <c r="B44" s="14" t="s">
        <v>46</v>
      </c>
      <c r="C44" s="13">
        <f>SUM(C45:C50)</f>
        <v>33634</v>
      </c>
      <c r="D44" s="13">
        <f aca="true" t="shared" si="7" ref="D44:L44">SUM(D45:D50)</f>
        <v>27921.038839979286</v>
      </c>
      <c r="E44" s="13">
        <f t="shared" si="7"/>
        <v>25079</v>
      </c>
      <c r="F44" s="13">
        <f t="shared" si="7"/>
        <v>16867</v>
      </c>
      <c r="G44" s="13">
        <f t="shared" si="7"/>
        <v>18795</v>
      </c>
      <c r="H44" s="13">
        <f t="shared" si="7"/>
        <v>20390</v>
      </c>
      <c r="I44" s="13">
        <f t="shared" si="7"/>
        <v>18880</v>
      </c>
      <c r="J44" s="13">
        <f t="shared" si="7"/>
        <v>16300</v>
      </c>
      <c r="K44" s="13">
        <f t="shared" si="7"/>
        <v>23800</v>
      </c>
      <c r="L44" s="13">
        <f t="shared" si="7"/>
        <v>26499</v>
      </c>
    </row>
    <row r="45" spans="1:12" ht="15">
      <c r="A45" s="4">
        <v>1</v>
      </c>
      <c r="B45" s="15" t="s">
        <v>47</v>
      </c>
      <c r="C45" s="16"/>
      <c r="D45" s="16">
        <f>10500*(2000/(2000+7655))</f>
        <v>2175.0388399792855</v>
      </c>
      <c r="E45" s="16">
        <v>2000</v>
      </c>
      <c r="F45" s="16">
        <v>1632</v>
      </c>
      <c r="G45" s="22">
        <v>250</v>
      </c>
      <c r="H45" s="16">
        <v>300</v>
      </c>
      <c r="I45" s="18">
        <v>510</v>
      </c>
      <c r="J45" s="18">
        <v>400</v>
      </c>
      <c r="K45" s="18">
        <v>600</v>
      </c>
      <c r="L45" s="18">
        <v>500</v>
      </c>
    </row>
    <row r="46" spans="1:12" ht="15">
      <c r="A46" s="4">
        <v>2</v>
      </c>
      <c r="B46" s="15" t="s">
        <v>48</v>
      </c>
      <c r="C46" s="19">
        <v>10808</v>
      </c>
      <c r="D46" s="19">
        <f>10500-2175</f>
        <v>8325</v>
      </c>
      <c r="E46" s="16">
        <v>7655</v>
      </c>
      <c r="F46" s="16">
        <v>5100</v>
      </c>
      <c r="G46" s="17">
        <v>7300</v>
      </c>
      <c r="H46" s="16">
        <v>8400</v>
      </c>
      <c r="I46" s="18">
        <v>4970</v>
      </c>
      <c r="J46" s="18">
        <v>4600</v>
      </c>
      <c r="K46" s="18">
        <v>6300</v>
      </c>
      <c r="L46" s="18">
        <v>6800</v>
      </c>
    </row>
    <row r="47" spans="1:12" ht="15">
      <c r="A47" s="4">
        <v>3</v>
      </c>
      <c r="B47" s="15" t="s">
        <v>49</v>
      </c>
      <c r="C47" s="16">
        <v>5889</v>
      </c>
      <c r="D47" s="16">
        <v>4022</v>
      </c>
      <c r="E47" s="16">
        <v>4500</v>
      </c>
      <c r="F47" s="16">
        <v>1836</v>
      </c>
      <c r="G47" s="17">
        <v>3950</v>
      </c>
      <c r="H47" s="16">
        <v>4610</v>
      </c>
      <c r="I47" s="18">
        <v>3800</v>
      </c>
      <c r="J47" s="18">
        <v>2800</v>
      </c>
      <c r="K47" s="18">
        <v>4500</v>
      </c>
      <c r="L47" s="18">
        <v>6715</v>
      </c>
    </row>
    <row r="48" spans="1:12" ht="15">
      <c r="A48" s="4">
        <v>4</v>
      </c>
      <c r="B48" s="15" t="s">
        <v>50</v>
      </c>
      <c r="C48" s="16">
        <v>7134</v>
      </c>
      <c r="D48" s="16">
        <v>4800</v>
      </c>
      <c r="E48" s="16">
        <v>5400</v>
      </c>
      <c r="F48" s="16">
        <v>3100</v>
      </c>
      <c r="G48" s="17">
        <v>2870</v>
      </c>
      <c r="H48" s="16">
        <v>2370</v>
      </c>
      <c r="I48" s="18">
        <v>4430</v>
      </c>
      <c r="J48" s="18">
        <v>4100</v>
      </c>
      <c r="K48" s="18">
        <v>4800</v>
      </c>
      <c r="L48" s="18">
        <v>6084</v>
      </c>
    </row>
    <row r="49" spans="1:12" ht="15">
      <c r="A49" s="4">
        <v>5</v>
      </c>
      <c r="B49" s="15" t="s">
        <v>51</v>
      </c>
      <c r="C49" s="16">
        <v>6543</v>
      </c>
      <c r="D49" s="16">
        <v>5571</v>
      </c>
      <c r="E49" s="16">
        <v>2996</v>
      </c>
      <c r="F49" s="16">
        <v>2540</v>
      </c>
      <c r="G49" s="17">
        <v>1185</v>
      </c>
      <c r="H49" s="16">
        <v>1710</v>
      </c>
      <c r="I49" s="18">
        <v>1970</v>
      </c>
      <c r="J49" s="18">
        <v>2800</v>
      </c>
      <c r="K49" s="18">
        <v>4600</v>
      </c>
      <c r="L49" s="18">
        <v>3500</v>
      </c>
    </row>
    <row r="50" spans="1:12" ht="15">
      <c r="A50" s="4">
        <v>6</v>
      </c>
      <c r="B50" s="15" t="s">
        <v>52</v>
      </c>
      <c r="C50" s="16">
        <v>3260</v>
      </c>
      <c r="D50" s="16">
        <v>3028</v>
      </c>
      <c r="E50" s="16">
        <v>2528</v>
      </c>
      <c r="F50" s="16">
        <v>2659</v>
      </c>
      <c r="G50" s="17">
        <v>3240</v>
      </c>
      <c r="H50" s="16">
        <v>3000</v>
      </c>
      <c r="I50" s="18">
        <v>3200</v>
      </c>
      <c r="J50" s="18">
        <v>1600</v>
      </c>
      <c r="K50" s="18">
        <v>3000</v>
      </c>
      <c r="L50" s="18">
        <v>2900</v>
      </c>
    </row>
    <row r="51" spans="1:12" ht="15">
      <c r="A51" s="2" t="s">
        <v>53</v>
      </c>
      <c r="B51" s="14" t="s">
        <v>54</v>
      </c>
      <c r="C51" s="13">
        <f>SUM(C52:C56)</f>
        <v>15308</v>
      </c>
      <c r="D51" s="13">
        <f aca="true" t="shared" si="8" ref="D51:L51">SUM(D52:D56)</f>
        <v>11925</v>
      </c>
      <c r="E51" s="13">
        <f t="shared" si="8"/>
        <v>13192</v>
      </c>
      <c r="F51" s="13">
        <f t="shared" si="8"/>
        <v>11637</v>
      </c>
      <c r="G51" s="13">
        <f t="shared" si="8"/>
        <v>8077.6</v>
      </c>
      <c r="H51" s="13">
        <f t="shared" si="8"/>
        <v>10628</v>
      </c>
      <c r="I51" s="13">
        <f t="shared" si="8"/>
        <v>16560</v>
      </c>
      <c r="J51" s="13">
        <f t="shared" si="8"/>
        <v>26700</v>
      </c>
      <c r="K51" s="13">
        <f t="shared" si="8"/>
        <v>16700</v>
      </c>
      <c r="L51" s="13">
        <f t="shared" si="8"/>
        <v>17526</v>
      </c>
    </row>
    <row r="52" spans="1:12" ht="15">
      <c r="A52" s="4">
        <v>1</v>
      </c>
      <c r="B52" s="15" t="s">
        <v>55</v>
      </c>
      <c r="C52" s="16">
        <v>3068</v>
      </c>
      <c r="D52" s="16">
        <v>2875</v>
      </c>
      <c r="E52" s="16">
        <v>3700</v>
      </c>
      <c r="F52" s="16">
        <v>2100</v>
      </c>
      <c r="G52" s="22">
        <v>1915.6</v>
      </c>
      <c r="H52" s="16">
        <v>3510</v>
      </c>
      <c r="I52" s="18">
        <v>7740</v>
      </c>
      <c r="J52" s="18">
        <v>8400</v>
      </c>
      <c r="K52" s="18">
        <v>2600</v>
      </c>
      <c r="L52" s="15">
        <v>2500</v>
      </c>
    </row>
    <row r="53" spans="1:12" ht="15">
      <c r="A53" s="4">
        <v>2</v>
      </c>
      <c r="B53" s="15" t="s">
        <v>56</v>
      </c>
      <c r="C53" s="16">
        <v>2076</v>
      </c>
      <c r="D53" s="16">
        <v>3254</v>
      </c>
      <c r="E53" s="16">
        <v>2392</v>
      </c>
      <c r="F53" s="16">
        <v>3609</v>
      </c>
      <c r="G53" s="22">
        <v>3397</v>
      </c>
      <c r="H53" s="16">
        <v>3618</v>
      </c>
      <c r="I53" s="18">
        <v>4490</v>
      </c>
      <c r="J53" s="18">
        <v>7400</v>
      </c>
      <c r="K53" s="18">
        <v>5800</v>
      </c>
      <c r="L53" s="15">
        <v>6800</v>
      </c>
    </row>
    <row r="54" spans="1:12" ht="15">
      <c r="A54" s="4">
        <v>3</v>
      </c>
      <c r="B54" s="15" t="s">
        <v>57</v>
      </c>
      <c r="C54" s="16">
        <v>5500</v>
      </c>
      <c r="D54" s="16">
        <v>2850</v>
      </c>
      <c r="E54" s="16">
        <v>2900</v>
      </c>
      <c r="F54" s="16">
        <v>1075</v>
      </c>
      <c r="G54" s="22">
        <v>976</v>
      </c>
      <c r="H54" s="16">
        <v>1000</v>
      </c>
      <c r="I54" s="18">
        <v>2630</v>
      </c>
      <c r="J54" s="18">
        <v>5400</v>
      </c>
      <c r="K54" s="18">
        <v>3400</v>
      </c>
      <c r="L54" s="15">
        <v>3373</v>
      </c>
    </row>
    <row r="55" spans="1:12" ht="15">
      <c r="A55" s="4">
        <v>4</v>
      </c>
      <c r="B55" s="15" t="s">
        <v>58</v>
      </c>
      <c r="C55" s="23"/>
      <c r="D55" s="23"/>
      <c r="E55" s="23"/>
      <c r="F55" s="23"/>
      <c r="G55" s="23"/>
      <c r="H55" s="23"/>
      <c r="I55" s="18"/>
      <c r="J55" s="18"/>
      <c r="K55" s="18">
        <v>1100</v>
      </c>
      <c r="L55" s="15">
        <v>1753</v>
      </c>
    </row>
    <row r="56" spans="1:12" ht="15">
      <c r="A56" s="4">
        <v>5</v>
      </c>
      <c r="B56" s="15" t="s">
        <v>59</v>
      </c>
      <c r="C56" s="16">
        <v>4664</v>
      </c>
      <c r="D56" s="16">
        <v>2946</v>
      </c>
      <c r="E56" s="16">
        <v>4200</v>
      </c>
      <c r="F56" s="16">
        <v>4853</v>
      </c>
      <c r="G56" s="22">
        <v>1789</v>
      </c>
      <c r="H56" s="16">
        <v>2500</v>
      </c>
      <c r="I56" s="18">
        <v>1700</v>
      </c>
      <c r="J56" s="18">
        <v>5500</v>
      </c>
      <c r="K56" s="18">
        <v>3800</v>
      </c>
      <c r="L56" s="18">
        <v>3100</v>
      </c>
    </row>
    <row r="57" spans="1:12" ht="15">
      <c r="A57" s="2" t="s">
        <v>60</v>
      </c>
      <c r="B57" s="14" t="s">
        <v>61</v>
      </c>
      <c r="C57" s="13">
        <f>SUM(C58:C65)</f>
        <v>22130</v>
      </c>
      <c r="D57" s="13">
        <f aca="true" t="shared" si="9" ref="D57:L57">SUM(D58:D65)</f>
        <v>18675.418604651164</v>
      </c>
      <c r="E57" s="13">
        <f t="shared" si="9"/>
        <v>14554</v>
      </c>
      <c r="F57" s="13">
        <f t="shared" si="9"/>
        <v>12569</v>
      </c>
      <c r="G57" s="13">
        <f t="shared" si="9"/>
        <v>9711</v>
      </c>
      <c r="H57" s="13">
        <f t="shared" si="9"/>
        <v>8735</v>
      </c>
      <c r="I57" s="13">
        <f t="shared" si="9"/>
        <v>15380</v>
      </c>
      <c r="J57" s="13">
        <f t="shared" si="9"/>
        <v>13320</v>
      </c>
      <c r="K57" s="13">
        <f t="shared" si="9"/>
        <v>11287</v>
      </c>
      <c r="L57" s="13">
        <f t="shared" si="9"/>
        <v>9486</v>
      </c>
    </row>
    <row r="58" spans="1:12" ht="15">
      <c r="A58" s="4">
        <v>1</v>
      </c>
      <c r="B58" s="15" t="s">
        <v>62</v>
      </c>
      <c r="C58" s="16">
        <v>750</v>
      </c>
      <c r="D58" s="16">
        <v>3113</v>
      </c>
      <c r="E58" s="16">
        <v>500</v>
      </c>
      <c r="F58" s="16">
        <v>100</v>
      </c>
      <c r="G58" s="17">
        <v>289</v>
      </c>
      <c r="H58" s="16">
        <v>820</v>
      </c>
      <c r="I58" s="18">
        <v>230</v>
      </c>
      <c r="J58" s="18">
        <v>100</v>
      </c>
      <c r="K58" s="18">
        <v>20</v>
      </c>
      <c r="L58" s="18">
        <v>20</v>
      </c>
    </row>
    <row r="59" spans="1:12" ht="15">
      <c r="A59" s="4">
        <v>2</v>
      </c>
      <c r="B59" s="15" t="s">
        <v>63</v>
      </c>
      <c r="C59" s="16">
        <v>1948</v>
      </c>
      <c r="D59" s="16">
        <v>1989</v>
      </c>
      <c r="E59" s="16">
        <v>1350</v>
      </c>
      <c r="F59" s="16">
        <v>1114</v>
      </c>
      <c r="G59" s="17">
        <v>600</v>
      </c>
      <c r="H59" s="16">
        <v>600</v>
      </c>
      <c r="I59" s="18">
        <v>3140</v>
      </c>
      <c r="J59" s="18">
        <v>2900</v>
      </c>
      <c r="K59" s="18">
        <v>1810</v>
      </c>
      <c r="L59" s="18">
        <v>1810</v>
      </c>
    </row>
    <row r="60" spans="1:12" ht="15">
      <c r="A60" s="4">
        <v>3</v>
      </c>
      <c r="B60" s="15" t="s">
        <v>64</v>
      </c>
      <c r="C60" s="19">
        <v>1735</v>
      </c>
      <c r="D60" s="19">
        <f>1500-174</f>
        <v>1326</v>
      </c>
      <c r="E60" s="16">
        <v>760</v>
      </c>
      <c r="F60" s="16">
        <v>1400</v>
      </c>
      <c r="G60" s="17">
        <v>2200</v>
      </c>
      <c r="H60" s="16">
        <v>900</v>
      </c>
      <c r="I60" s="18">
        <v>2550</v>
      </c>
      <c r="J60" s="18">
        <v>2600</v>
      </c>
      <c r="K60" s="18">
        <v>1600</v>
      </c>
      <c r="L60" s="18">
        <v>1600</v>
      </c>
    </row>
    <row r="61" spans="1:12" ht="15">
      <c r="A61" s="4">
        <v>4</v>
      </c>
      <c r="B61" s="15" t="s">
        <v>65</v>
      </c>
      <c r="C61" s="16">
        <v>732</v>
      </c>
      <c r="D61" s="16">
        <v>1100</v>
      </c>
      <c r="E61" s="16">
        <v>1194</v>
      </c>
      <c r="F61" s="16">
        <v>1057</v>
      </c>
      <c r="G61" s="17">
        <v>600</v>
      </c>
      <c r="H61" s="16">
        <v>900</v>
      </c>
      <c r="I61" s="18">
        <v>670</v>
      </c>
      <c r="J61" s="18">
        <v>540</v>
      </c>
      <c r="K61" s="18">
        <v>900</v>
      </c>
      <c r="L61" s="18">
        <v>1000</v>
      </c>
    </row>
    <row r="62" spans="1:12" ht="15">
      <c r="A62" s="4">
        <v>5</v>
      </c>
      <c r="B62" s="15" t="s">
        <v>66</v>
      </c>
      <c r="C62" s="16"/>
      <c r="D62" s="16">
        <f>(1500*100/(100+760))</f>
        <v>174.41860465116278</v>
      </c>
      <c r="E62" s="16">
        <v>100</v>
      </c>
      <c r="F62" s="16">
        <v>323</v>
      </c>
      <c r="G62" s="17">
        <v>400</v>
      </c>
      <c r="H62" s="16">
        <v>65</v>
      </c>
      <c r="I62" s="18">
        <v>290</v>
      </c>
      <c r="J62" s="18">
        <v>140</v>
      </c>
      <c r="K62" s="18">
        <v>1900</v>
      </c>
      <c r="L62" s="18">
        <v>556</v>
      </c>
    </row>
    <row r="63" spans="1:12" ht="15">
      <c r="A63" s="4">
        <v>6</v>
      </c>
      <c r="B63" s="15" t="s">
        <v>67</v>
      </c>
      <c r="C63" s="16">
        <v>9425</v>
      </c>
      <c r="D63" s="16">
        <v>3215</v>
      </c>
      <c r="E63" s="16">
        <v>3200</v>
      </c>
      <c r="F63" s="16">
        <v>1600</v>
      </c>
      <c r="G63" s="17">
        <v>514</v>
      </c>
      <c r="H63" s="16">
        <v>1100</v>
      </c>
      <c r="I63" s="18">
        <v>2190</v>
      </c>
      <c r="J63" s="18">
        <v>1300</v>
      </c>
      <c r="K63" s="18">
        <v>657</v>
      </c>
      <c r="L63" s="18">
        <v>1100</v>
      </c>
    </row>
    <row r="64" spans="1:12" ht="15">
      <c r="A64" s="4">
        <v>7</v>
      </c>
      <c r="B64" s="15" t="s">
        <v>68</v>
      </c>
      <c r="C64" s="16">
        <v>5140</v>
      </c>
      <c r="D64" s="16">
        <v>5100</v>
      </c>
      <c r="E64" s="16">
        <v>4250</v>
      </c>
      <c r="F64" s="16">
        <v>4975</v>
      </c>
      <c r="G64" s="17">
        <v>4000</v>
      </c>
      <c r="H64" s="16">
        <v>3500</v>
      </c>
      <c r="I64" s="18">
        <v>4710</v>
      </c>
      <c r="J64" s="18">
        <v>4240</v>
      </c>
      <c r="K64" s="18">
        <v>3700</v>
      </c>
      <c r="L64" s="18">
        <v>2700</v>
      </c>
    </row>
    <row r="65" spans="1:12" ht="15">
      <c r="A65" s="4">
        <v>8</v>
      </c>
      <c r="B65" s="15" t="s">
        <v>69</v>
      </c>
      <c r="C65" s="16">
        <v>2400</v>
      </c>
      <c r="D65" s="16">
        <v>2658</v>
      </c>
      <c r="E65" s="16">
        <v>3200</v>
      </c>
      <c r="F65" s="16">
        <v>2000</v>
      </c>
      <c r="G65" s="17">
        <v>1108</v>
      </c>
      <c r="H65" s="16">
        <v>850</v>
      </c>
      <c r="I65" s="18">
        <v>1600</v>
      </c>
      <c r="J65" s="18">
        <v>1500</v>
      </c>
      <c r="K65" s="18">
        <v>700</v>
      </c>
      <c r="L65" s="18">
        <v>700</v>
      </c>
    </row>
    <row r="66" spans="1:12" ht="15">
      <c r="A66" s="2" t="s">
        <v>70</v>
      </c>
      <c r="B66" s="14" t="s">
        <v>71</v>
      </c>
      <c r="C66" s="13">
        <f>SUM(C67:C79)</f>
        <v>18266</v>
      </c>
      <c r="D66" s="13">
        <f aca="true" t="shared" si="10" ref="D66:L66">SUM(D67:D79)</f>
        <v>29093.439355812785</v>
      </c>
      <c r="E66" s="13">
        <f t="shared" si="10"/>
        <v>29268</v>
      </c>
      <c r="F66" s="13">
        <f t="shared" si="10"/>
        <v>29118</v>
      </c>
      <c r="G66" s="13">
        <f t="shared" si="10"/>
        <v>24152</v>
      </c>
      <c r="H66" s="13">
        <f t="shared" si="10"/>
        <v>38038</v>
      </c>
      <c r="I66" s="13">
        <f t="shared" si="10"/>
        <v>20130</v>
      </c>
      <c r="J66" s="13">
        <f t="shared" si="10"/>
        <v>22680</v>
      </c>
      <c r="K66" s="13">
        <f t="shared" si="10"/>
        <v>24830</v>
      </c>
      <c r="L66" s="13">
        <f t="shared" si="10"/>
        <v>19753</v>
      </c>
    </row>
    <row r="67" spans="1:12" ht="15">
      <c r="A67" s="4">
        <v>1</v>
      </c>
      <c r="B67" s="15" t="s">
        <v>72</v>
      </c>
      <c r="C67" s="16">
        <v>500</v>
      </c>
      <c r="D67" s="16">
        <v>1100</v>
      </c>
      <c r="E67" s="16">
        <v>3414</v>
      </c>
      <c r="F67" s="16">
        <v>2000</v>
      </c>
      <c r="G67" s="17">
        <v>2000</v>
      </c>
      <c r="H67" s="16">
        <v>4500</v>
      </c>
      <c r="I67" s="18">
        <v>6700</v>
      </c>
      <c r="J67" s="18">
        <v>7200</v>
      </c>
      <c r="K67" s="18">
        <v>7500</v>
      </c>
      <c r="L67" s="18">
        <v>5860</v>
      </c>
    </row>
    <row r="68" spans="1:12" ht="15">
      <c r="A68" s="4">
        <v>2</v>
      </c>
      <c r="B68" s="15" t="s">
        <v>73</v>
      </c>
      <c r="C68" s="16">
        <v>400</v>
      </c>
      <c r="D68" s="16">
        <v>350</v>
      </c>
      <c r="E68" s="16">
        <v>244</v>
      </c>
      <c r="F68" s="16">
        <v>9610</v>
      </c>
      <c r="G68" s="17">
        <v>9388</v>
      </c>
      <c r="H68" s="16">
        <v>9652</v>
      </c>
      <c r="I68" s="18">
        <v>500</v>
      </c>
      <c r="J68" s="18">
        <v>900</v>
      </c>
      <c r="K68" s="18">
        <v>700</v>
      </c>
      <c r="L68" s="18">
        <v>759</v>
      </c>
    </row>
    <row r="69" spans="1:12" ht="15">
      <c r="A69" s="4">
        <v>3</v>
      </c>
      <c r="B69" s="15" t="s">
        <v>74</v>
      </c>
      <c r="C69" s="16">
        <v>701</v>
      </c>
      <c r="D69" s="16">
        <v>980</v>
      </c>
      <c r="E69" s="16">
        <v>2400</v>
      </c>
      <c r="F69" s="16">
        <v>2138</v>
      </c>
      <c r="G69" s="17">
        <v>1499</v>
      </c>
      <c r="H69" s="16">
        <v>1500</v>
      </c>
      <c r="I69" s="18">
        <v>1690</v>
      </c>
      <c r="J69" s="18">
        <v>1630</v>
      </c>
      <c r="K69" s="18">
        <v>1300</v>
      </c>
      <c r="L69" s="18">
        <v>1500</v>
      </c>
    </row>
    <row r="70" spans="1:12" ht="15">
      <c r="A70" s="4">
        <v>4</v>
      </c>
      <c r="B70" s="15" t="s">
        <v>75</v>
      </c>
      <c r="C70" s="16">
        <v>381</v>
      </c>
      <c r="D70" s="16">
        <v>720</v>
      </c>
      <c r="E70" s="16">
        <v>200</v>
      </c>
      <c r="F70" s="16">
        <v>290</v>
      </c>
      <c r="G70" s="17">
        <v>150</v>
      </c>
      <c r="H70" s="16">
        <v>400</v>
      </c>
      <c r="I70" s="18">
        <v>800</v>
      </c>
      <c r="J70" s="18">
        <v>1020</v>
      </c>
      <c r="K70" s="18">
        <v>2100</v>
      </c>
      <c r="L70" s="18">
        <v>1300</v>
      </c>
    </row>
    <row r="71" spans="1:12" ht="15">
      <c r="A71" s="4">
        <v>5</v>
      </c>
      <c r="B71" s="15" t="s">
        <v>76</v>
      </c>
      <c r="C71" s="16"/>
      <c r="D71" s="16">
        <v>200</v>
      </c>
      <c r="E71" s="16"/>
      <c r="F71" s="16"/>
      <c r="G71" s="17">
        <v>0</v>
      </c>
      <c r="H71" s="16"/>
      <c r="I71" s="18">
        <v>0</v>
      </c>
      <c r="J71" s="18">
        <v>0</v>
      </c>
      <c r="K71" s="18"/>
      <c r="L71" s="25" t="s">
        <v>87</v>
      </c>
    </row>
    <row r="72" spans="1:12" ht="15">
      <c r="A72" s="4">
        <v>6</v>
      </c>
      <c r="B72" s="15" t="s">
        <v>77</v>
      </c>
      <c r="C72" s="16">
        <v>322</v>
      </c>
      <c r="D72" s="16">
        <v>470</v>
      </c>
      <c r="E72" s="16">
        <v>462</v>
      </c>
      <c r="F72" s="16">
        <v>250</v>
      </c>
      <c r="G72" s="17">
        <v>150</v>
      </c>
      <c r="H72" s="16">
        <v>150</v>
      </c>
      <c r="I72" s="18">
        <v>300</v>
      </c>
      <c r="J72" s="18">
        <v>50</v>
      </c>
      <c r="K72" s="18">
        <v>40</v>
      </c>
      <c r="L72" s="18">
        <v>80</v>
      </c>
    </row>
    <row r="73" spans="1:12" ht="15">
      <c r="A73" s="4">
        <v>7</v>
      </c>
      <c r="B73" s="15" t="s">
        <v>78</v>
      </c>
      <c r="C73" s="16">
        <v>2622</v>
      </c>
      <c r="D73" s="16">
        <v>5570</v>
      </c>
      <c r="E73" s="16">
        <v>13600</v>
      </c>
      <c r="F73" s="16">
        <v>3998</v>
      </c>
      <c r="G73" s="17">
        <v>1307</v>
      </c>
      <c r="H73" s="16">
        <v>11947</v>
      </c>
      <c r="I73" s="18">
        <v>4460</v>
      </c>
      <c r="J73" s="18">
        <v>5200</v>
      </c>
      <c r="K73" s="18">
        <v>6200</v>
      </c>
      <c r="L73" s="18">
        <v>4917</v>
      </c>
    </row>
    <row r="74" spans="1:12" ht="15">
      <c r="A74" s="4">
        <v>8</v>
      </c>
      <c r="B74" s="15" t="s">
        <v>79</v>
      </c>
      <c r="C74" s="16">
        <v>140</v>
      </c>
      <c r="D74" s="16">
        <v>150</v>
      </c>
      <c r="E74" s="16">
        <v>100</v>
      </c>
      <c r="F74" s="16">
        <v>100</v>
      </c>
      <c r="G74" s="17">
        <v>0</v>
      </c>
      <c r="H74" s="16"/>
      <c r="I74" s="18">
        <v>250</v>
      </c>
      <c r="J74" s="18">
        <v>50</v>
      </c>
      <c r="K74" s="18">
        <v>160</v>
      </c>
      <c r="L74" s="18"/>
    </row>
    <row r="75" spans="1:12" ht="15">
      <c r="A75" s="4">
        <v>9</v>
      </c>
      <c r="B75" s="15" t="s">
        <v>80</v>
      </c>
      <c r="C75" s="23"/>
      <c r="D75" s="23"/>
      <c r="E75" s="23"/>
      <c r="F75" s="23"/>
      <c r="G75" s="23"/>
      <c r="H75" s="23"/>
      <c r="I75" s="18"/>
      <c r="J75" s="18"/>
      <c r="K75" s="18"/>
      <c r="L75" s="18">
        <v>300</v>
      </c>
    </row>
    <row r="76" spans="1:12" ht="15">
      <c r="A76" s="4">
        <v>10</v>
      </c>
      <c r="B76" s="15" t="s">
        <v>81</v>
      </c>
      <c r="C76" s="16">
        <v>50</v>
      </c>
      <c r="D76" s="16">
        <v>153</v>
      </c>
      <c r="E76" s="16">
        <v>300</v>
      </c>
      <c r="F76" s="16">
        <v>650</v>
      </c>
      <c r="G76" s="17">
        <v>600</v>
      </c>
      <c r="H76" s="16">
        <v>700</v>
      </c>
      <c r="I76" s="18">
        <v>460</v>
      </c>
      <c r="J76" s="18">
        <v>200</v>
      </c>
      <c r="K76" s="18">
        <v>200</v>
      </c>
      <c r="L76" s="18">
        <v>237</v>
      </c>
    </row>
    <row r="77" spans="1:12" ht="15">
      <c r="A77" s="4">
        <v>11</v>
      </c>
      <c r="B77" s="15" t="s">
        <v>82</v>
      </c>
      <c r="C77" s="16">
        <v>150</v>
      </c>
      <c r="D77" s="16">
        <v>8613</v>
      </c>
      <c r="E77" s="16">
        <v>600</v>
      </c>
      <c r="F77" s="16">
        <v>661</v>
      </c>
      <c r="G77" s="17">
        <v>314</v>
      </c>
      <c r="H77" s="16">
        <v>989</v>
      </c>
      <c r="I77" s="18">
        <v>570</v>
      </c>
      <c r="J77" s="18">
        <v>530</v>
      </c>
      <c r="K77" s="18">
        <v>200</v>
      </c>
      <c r="L77" s="18">
        <v>300</v>
      </c>
    </row>
    <row r="78" spans="1:12" ht="15">
      <c r="A78" s="4">
        <v>12</v>
      </c>
      <c r="B78" s="15" t="s">
        <v>83</v>
      </c>
      <c r="C78" s="16"/>
      <c r="D78" s="16">
        <f>(10787*200/(200+7748))</f>
        <v>271.4393558127831</v>
      </c>
      <c r="E78" s="16">
        <v>200</v>
      </c>
      <c r="F78" s="16">
        <v>1121</v>
      </c>
      <c r="G78" s="17">
        <v>1000</v>
      </c>
      <c r="H78" s="16">
        <v>1200</v>
      </c>
      <c r="I78" s="18">
        <v>700</v>
      </c>
      <c r="J78" s="18">
        <v>200</v>
      </c>
      <c r="K78" s="18">
        <v>230</v>
      </c>
      <c r="L78" s="18">
        <v>100</v>
      </c>
    </row>
    <row r="79" spans="1:12" ht="15">
      <c r="A79" s="4">
        <v>13</v>
      </c>
      <c r="B79" s="15" t="s">
        <v>84</v>
      </c>
      <c r="C79" s="26">
        <v>13000</v>
      </c>
      <c r="D79" s="19">
        <f>10787-271</f>
        <v>10516</v>
      </c>
      <c r="E79" s="16">
        <v>7748</v>
      </c>
      <c r="F79" s="16">
        <v>8300</v>
      </c>
      <c r="G79" s="17">
        <v>7744</v>
      </c>
      <c r="H79" s="16">
        <v>7000</v>
      </c>
      <c r="I79" s="18">
        <v>3700</v>
      </c>
      <c r="J79" s="18">
        <v>5700</v>
      </c>
      <c r="K79" s="18">
        <v>6200</v>
      </c>
      <c r="L79" s="18">
        <v>4400</v>
      </c>
    </row>
    <row r="80" spans="1:12" ht="15.75">
      <c r="A80" s="7"/>
      <c r="B80" s="27" t="s">
        <v>93</v>
      </c>
      <c r="C80" s="28">
        <v>19799</v>
      </c>
      <c r="D80" s="28">
        <f>SUM(D81:D83)</f>
        <v>26920</v>
      </c>
      <c r="E80" s="28">
        <f aca="true" t="shared" si="11" ref="E80:L80">SUM(E81:E83)</f>
        <v>19463</v>
      </c>
      <c r="F80" s="28">
        <f t="shared" si="11"/>
        <v>33450</v>
      </c>
      <c r="G80" s="28">
        <f t="shared" si="11"/>
        <v>41833</v>
      </c>
      <c r="H80" s="28">
        <v>40000</v>
      </c>
      <c r="I80" s="28">
        <f t="shared" si="11"/>
        <v>5400</v>
      </c>
      <c r="J80" s="28">
        <f t="shared" si="11"/>
        <v>3300</v>
      </c>
      <c r="K80" s="28">
        <f t="shared" si="11"/>
        <v>1965</v>
      </c>
      <c r="L80" s="28">
        <f t="shared" si="11"/>
        <v>4507</v>
      </c>
    </row>
    <row r="81" spans="1:12" ht="30">
      <c r="A81" s="5"/>
      <c r="B81" s="29" t="s">
        <v>90</v>
      </c>
      <c r="C81" s="16"/>
      <c r="D81" s="16">
        <v>6500</v>
      </c>
      <c r="E81" s="16">
        <v>5961</v>
      </c>
      <c r="F81" s="16">
        <v>11000</v>
      </c>
      <c r="G81" s="16">
        <v>2140</v>
      </c>
      <c r="H81" s="16"/>
      <c r="I81" s="18">
        <v>5400</v>
      </c>
      <c r="J81" s="18">
        <v>3300</v>
      </c>
      <c r="K81" s="18">
        <v>1965</v>
      </c>
      <c r="L81" s="18">
        <v>4507</v>
      </c>
    </row>
    <row r="82" spans="1:12" ht="30">
      <c r="A82" s="5"/>
      <c r="B82" s="29" t="s">
        <v>91</v>
      </c>
      <c r="C82" s="16"/>
      <c r="D82" s="16">
        <v>2100</v>
      </c>
      <c r="E82" s="16">
        <v>1942</v>
      </c>
      <c r="F82" s="16">
        <v>450</v>
      </c>
      <c r="G82" s="16">
        <v>300</v>
      </c>
      <c r="H82" s="16"/>
      <c r="I82" s="30"/>
      <c r="J82" s="30"/>
      <c r="K82" s="30"/>
      <c r="L82" s="30"/>
    </row>
    <row r="83" spans="1:12" ht="75">
      <c r="A83" s="6"/>
      <c r="B83" s="29" t="s">
        <v>92</v>
      </c>
      <c r="C83" s="16"/>
      <c r="D83" s="16">
        <v>18320</v>
      </c>
      <c r="E83" s="16">
        <v>11560</v>
      </c>
      <c r="F83" s="16">
        <v>22000</v>
      </c>
      <c r="G83" s="17">
        <v>39393</v>
      </c>
      <c r="H83" s="16"/>
      <c r="I83" s="30"/>
      <c r="J83" s="30"/>
      <c r="K83" s="30"/>
      <c r="L83" s="30"/>
    </row>
  </sheetData>
  <mergeCells count="5">
    <mergeCell ref="C3:L3"/>
    <mergeCell ref="B1:L1"/>
    <mergeCell ref="B2:L2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2006-12-04T04:44:02Z</dcterms:created>
  <dcterms:modified xsi:type="dcterms:W3CDTF">2006-12-05T04:26:32Z</dcterms:modified>
  <cp:category/>
  <cp:version/>
  <cp:contentType/>
  <cp:contentStatus/>
</cp:coreProperties>
</file>